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oy_d\Desktop\"/>
    </mc:Choice>
  </mc:AlternateContent>
  <xr:revisionPtr revIDLastSave="0" documentId="8_{92BA3B4E-454A-4593-A680-D89B8D34F3C5}" xr6:coauthVersionLast="45" xr6:coauthVersionMax="45" xr10:uidLastSave="{00000000-0000-0000-0000-000000000000}"/>
  <bookViews>
    <workbookView xWindow="-108" yWindow="-108" windowWidth="23256" windowHeight="12576" xr2:uid="{A47DD193-3486-438F-B582-F3771A362DD4}"/>
  </bookViews>
  <sheets>
    <sheet name="Calcul Aide Fonds de solidarité"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C46" i="1" l="1"/>
  <c r="D43" i="1" l="1"/>
  <c r="C55" i="1"/>
  <c r="C58" i="1" s="1"/>
  <c r="C69" i="1" s="1"/>
  <c r="B62" i="1"/>
  <c r="D59" i="1" l="1"/>
  <c r="E77" i="1" l="1"/>
  <c r="H77" i="1" s="1"/>
  <c r="G75" i="1"/>
  <c r="C62" i="1"/>
  <c r="B63" i="1" s="1"/>
  <c r="E74" i="1"/>
  <c r="F74" i="1" s="1"/>
  <c r="E76" i="1"/>
  <c r="H76" i="1" s="1"/>
  <c r="E72" i="1"/>
  <c r="F72" i="1" s="1"/>
  <c r="H72" i="1" s="1"/>
  <c r="E75" i="1"/>
  <c r="F75" i="1" s="1"/>
  <c r="E73" i="1"/>
  <c r="F73" i="1" s="1"/>
  <c r="H73" i="1" s="1"/>
  <c r="H75" i="1" l="1"/>
  <c r="H74" i="1"/>
  <c r="H78" i="1" l="1"/>
  <c r="C72" i="1" s="1"/>
  <c r="C79" i="1" s="1"/>
</calcChain>
</file>

<file path=xl/sharedStrings.xml><?xml version="1.0" encoding="utf-8"?>
<sst xmlns="http://schemas.openxmlformats.org/spreadsheetml/2006/main" count="27" uniqueCount="27">
  <si>
    <t>Nombre de salariés dans le groupe</t>
  </si>
  <si>
    <t>Catégorie de votre entreprise</t>
  </si>
  <si>
    <t>Entreprise soumise à une obligation de fermeture administrative</t>
  </si>
  <si>
    <t>CALCUL DE LA PERTE DE CHIFFRE D'AFFAIRES</t>
  </si>
  <si>
    <t>Entreprise des secteurs S1</t>
  </si>
  <si>
    <t>Entreprise des secteurs S1 bis</t>
  </si>
  <si>
    <t>Autre entreprise</t>
  </si>
  <si>
    <t>Oui</t>
  </si>
  <si>
    <t>Non</t>
  </si>
  <si>
    <t>Interdiction d'accueil du public ?</t>
  </si>
  <si>
    <t>Perte d'au moins 80 % de votre chiffre d'affaires pendant le premier ou le second confinement ?</t>
  </si>
  <si>
    <t xml:space="preserve">Chiffre d'affaires de référence  </t>
  </si>
  <si>
    <t xml:space="preserve">Perte de chiffre d'affaires en décembre 2020  </t>
  </si>
  <si>
    <t>SIMULATION CALCUL DE L'AIDE DU FONDS DE SOLIDARITE</t>
  </si>
  <si>
    <r>
      <t xml:space="preserve">Montant des pensions de retraite et des indemnités journalières perçues au titre du mois de </t>
    </r>
    <r>
      <rPr>
        <b/>
        <i/>
        <sz val="10"/>
        <color theme="1"/>
        <rFont val="Arial"/>
        <family val="2"/>
      </rPr>
      <t>décembre 2020</t>
    </r>
  </si>
  <si>
    <r>
      <rPr>
        <b/>
        <sz val="10"/>
        <color theme="1"/>
        <rFont val="Arial"/>
        <family val="2"/>
      </rPr>
      <t>- Décembre 2020</t>
    </r>
    <r>
      <rPr>
        <sz val="10"/>
        <color theme="1"/>
        <rFont val="Arial"/>
        <family val="2"/>
      </rPr>
      <t xml:space="preserve">
</t>
    </r>
    <r>
      <rPr>
        <i/>
        <sz val="10"/>
        <color theme="1"/>
        <rFont val="Arial"/>
        <family val="2"/>
      </rPr>
      <t>Chiffre d'affaires total</t>
    </r>
  </si>
  <si>
    <r>
      <rPr>
        <b/>
        <sz val="10"/>
        <color theme="1"/>
        <rFont val="Arial"/>
        <family val="2"/>
      </rPr>
      <t xml:space="preserve">- Décembre 2020 </t>
    </r>
    <r>
      <rPr>
        <sz val="10"/>
        <color theme="1"/>
        <rFont val="Arial"/>
        <family val="2"/>
      </rPr>
      <t xml:space="preserve">
</t>
    </r>
    <r>
      <rPr>
        <i/>
        <sz val="10"/>
        <color theme="1"/>
        <rFont val="Arial"/>
        <family val="2"/>
      </rPr>
      <t>Chiffre d'affaires vente à distance avec 
retrait en magasin ou livraison</t>
    </r>
  </si>
  <si>
    <r>
      <rPr>
        <b/>
        <sz val="10"/>
        <color theme="1"/>
        <rFont val="Arial"/>
        <family val="2"/>
      </rPr>
      <t>- Décembre 2019</t>
    </r>
    <r>
      <rPr>
        <sz val="10"/>
        <color theme="1"/>
        <rFont val="Arial"/>
        <family val="2"/>
      </rPr>
      <t xml:space="preserve">
</t>
    </r>
    <r>
      <rPr>
        <i/>
        <sz val="10"/>
        <color theme="1"/>
        <rFont val="Arial"/>
        <family val="2"/>
      </rPr>
      <t>Chiffre d'affaires total</t>
    </r>
  </si>
  <si>
    <r>
      <rPr>
        <b/>
        <sz val="10"/>
        <color theme="1"/>
        <rFont val="Arial"/>
        <family val="2"/>
      </rPr>
      <t>- Année 2019</t>
    </r>
    <r>
      <rPr>
        <sz val="10"/>
        <color theme="1"/>
        <rFont val="Arial"/>
        <family val="2"/>
      </rPr>
      <t xml:space="preserve">
</t>
    </r>
    <r>
      <rPr>
        <i/>
        <sz val="10"/>
        <color theme="1"/>
        <rFont val="Arial"/>
        <family val="2"/>
      </rPr>
      <t>Chiffre d'affaires total</t>
    </r>
  </si>
  <si>
    <t xml:space="preserve">MONTANT QUE VOUS DEVRIEZ PERCEVOIR   </t>
  </si>
  <si>
    <t xml:space="preserve">Cette simulation tient compte des </t>
  </si>
  <si>
    <t>données officielles du 20 décembre 2020</t>
  </si>
  <si>
    <t xml:space="preserve">Montant estimé de l'aide  </t>
  </si>
  <si>
    <t>MONTANT ESTIME DE L'AIDE</t>
  </si>
  <si>
    <t xml:space="preserve">Montant de la perte de chiffre d'affaires  </t>
  </si>
  <si>
    <r>
      <rPr>
        <b/>
        <sz val="10"/>
        <color theme="1"/>
        <rFont val="Arial"/>
        <family val="2"/>
      </rPr>
      <t>- Décembre 2020</t>
    </r>
    <r>
      <rPr>
        <sz val="10"/>
        <color theme="1"/>
        <rFont val="Arial"/>
        <family val="2"/>
      </rPr>
      <t xml:space="preserve">
</t>
    </r>
    <r>
      <rPr>
        <i/>
        <sz val="10"/>
        <color theme="1"/>
        <rFont val="Arial"/>
        <family val="2"/>
      </rPr>
      <t>Chiffre d'affaires pris en compte par l'Etat</t>
    </r>
  </si>
  <si>
    <r>
      <t xml:space="preserve">Ce tableur simule le montant d'aide du fonds de solidarité dont vous pouvez bénéficier pour le mois de </t>
    </r>
    <r>
      <rPr>
        <b/>
        <u/>
        <sz val="9"/>
        <color theme="1"/>
        <rFont val="Arial"/>
        <family val="2"/>
      </rPr>
      <t>décembre 2020</t>
    </r>
    <r>
      <rPr>
        <sz val="9"/>
        <color theme="1"/>
        <rFont val="Arial"/>
        <family val="2"/>
      </rPr>
      <t xml:space="preserve">, dans le cas où la date de création de votre entreprise est </t>
    </r>
    <r>
      <rPr>
        <b/>
        <u/>
        <sz val="9"/>
        <color theme="1"/>
        <rFont val="Arial"/>
        <family val="2"/>
      </rPr>
      <t>antérieure au 1er juin 2019</t>
    </r>
    <r>
      <rPr>
        <sz val="9"/>
        <color theme="1"/>
        <rFont val="Arial"/>
        <family val="2"/>
      </rPr>
      <t>. Si la date de création est ultérieure, du fait d'une méthode de calcul différente et plus complexe, nous ne pouvons pas vous proposer de simulation.
Avant de procéder à la simulation, le dirigeant doit vérifier qu'il respecte bien les critères d'éligibilité pour bénéficier de l'aide. Les cases à compléter sont celles de couleur jaune.
Le montant obtenu à partir de ce tableur ne peut constituer une preuve du montant de l'aide qui vous sera octroyée dans le cadre du fonds de solidarité. La CPME ne peut en aucun cas être engagée sur le versement (ni sur le principe, ni sur son montant). Aussi, cette simulation tient-elle compte des données officielles du 20 décembre 2020. Or, la législation peut être amenée à évoluer.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</si>
</sst>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0\ &quot;€&quot;"/>
    <numFmt numFmtId="165" formatCode="_-* #,##0.00\ [$€-40C]_-;\-* #,##0.00\ [$€-40C]_-;_-* &quot;-&quot;??\ [$€-40C]_-;_-@_-"/>
    <numFmt numFmtId="166" formatCode="0.0%"/>
  </numFmts>
  <fonts count="22" x14ac:knownFonts="1">
    <font>
      <sz val="11"/>
      <color theme="1"/>
      <name val="Calibri"/>
      <family val="2"/>
      <scheme val="minor"/>
    </font>
    <font>
      <sz val="11"/>
      <color theme="1"/>
      <name val="Calibri"/>
      <family val="2"/>
      <scheme val="minor"/>
    </font>
    <font>
      <sz val="11"/>
      <color rgb="FF3C3C3C"/>
      <name val="Arial"/>
      <family val="2"/>
    </font>
    <font>
      <sz val="11"/>
      <color theme="1"/>
      <name val="Arial"/>
      <family val="2"/>
    </font>
    <font>
      <b/>
      <sz val="14"/>
      <color theme="1"/>
      <name val="Arial"/>
      <family val="2"/>
    </font>
    <font>
      <sz val="10"/>
      <color theme="1"/>
      <name val="Arial"/>
      <family val="2"/>
    </font>
    <font>
      <b/>
      <sz val="10"/>
      <color theme="1"/>
      <name val="Arial"/>
      <family val="2"/>
    </font>
    <font>
      <b/>
      <sz val="11"/>
      <color theme="1"/>
      <name val="Arial"/>
      <family val="2"/>
    </font>
    <font>
      <i/>
      <sz val="10"/>
      <color theme="1"/>
      <name val="Arial"/>
      <family val="2"/>
    </font>
    <font>
      <sz val="10.5"/>
      <color theme="1"/>
      <name val="Arial"/>
      <family val="2"/>
    </font>
    <font>
      <b/>
      <sz val="11"/>
      <color theme="0"/>
      <name val="Arial"/>
      <family val="2"/>
    </font>
    <font>
      <b/>
      <i/>
      <sz val="10"/>
      <color theme="1"/>
      <name val="Arial"/>
      <family val="2"/>
    </font>
    <font>
      <sz val="11"/>
      <color theme="0"/>
      <name val="Arial"/>
      <family val="2"/>
    </font>
    <font>
      <sz val="11"/>
      <name val="Arial"/>
      <family val="2"/>
    </font>
    <font>
      <b/>
      <sz val="11"/>
      <color rgb="FFC00000"/>
      <name val="Arial"/>
      <family val="2"/>
    </font>
    <font>
      <b/>
      <sz val="12"/>
      <name val="Segoe UI"/>
      <family val="2"/>
    </font>
    <font>
      <b/>
      <sz val="9"/>
      <color theme="1"/>
      <name val="Arial"/>
      <family val="2"/>
    </font>
    <font>
      <u/>
      <sz val="11"/>
      <color theme="10"/>
      <name val="Calibri"/>
      <family val="2"/>
      <scheme val="minor"/>
    </font>
    <font>
      <b/>
      <u/>
      <sz val="9"/>
      <color theme="10"/>
      <name val="Arial"/>
      <family val="2"/>
    </font>
    <font>
      <sz val="9"/>
      <color theme="1"/>
      <name val="Arial"/>
      <family val="2"/>
    </font>
    <font>
      <b/>
      <u/>
      <sz val="9"/>
      <color theme="1"/>
      <name val="Arial"/>
      <family val="2"/>
    </font>
    <font>
      <b/>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69">
    <xf numFmtId="0" fontId="0" fillId="0" borderId="0" xfId="0"/>
    <xf numFmtId="0" fontId="2" fillId="0" borderId="0" xfId="0" applyFont="1"/>
    <xf numFmtId="0" fontId="3" fillId="3" borderId="0" xfId="0" applyFont="1" applyFill="1"/>
    <xf numFmtId="0" fontId="3" fillId="0" borderId="0" xfId="0" applyFont="1"/>
    <xf numFmtId="0" fontId="4" fillId="3" borderId="0" xfId="0" applyFont="1" applyFill="1" applyAlignment="1">
      <alignment horizontal="center"/>
    </xf>
    <xf numFmtId="0" fontId="3" fillId="3" borderId="0" xfId="0" applyFont="1" applyFill="1" applyAlignment="1">
      <alignment horizontal="center"/>
    </xf>
    <xf numFmtId="0" fontId="7" fillId="3" borderId="0" xfId="0" applyFont="1" applyFill="1" applyAlignment="1">
      <alignment wrapText="1"/>
    </xf>
    <xf numFmtId="0" fontId="7" fillId="3" borderId="0" xfId="0" applyFont="1" applyFill="1" applyAlignment="1">
      <alignment horizontal="center" wrapText="1"/>
    </xf>
    <xf numFmtId="0" fontId="7" fillId="3" borderId="0" xfId="0" applyFont="1" applyFill="1" applyBorder="1" applyAlignment="1">
      <alignment horizontal="right"/>
    </xf>
    <xf numFmtId="0" fontId="3" fillId="3" borderId="0" xfId="0" applyFont="1" applyFill="1" applyBorder="1"/>
    <xf numFmtId="0" fontId="3" fillId="3" borderId="0" xfId="0" applyFont="1" applyFill="1" applyAlignment="1">
      <alignment vertical="center"/>
    </xf>
    <xf numFmtId="0" fontId="9" fillId="3" borderId="0" xfId="0" applyFont="1" applyFill="1" applyAlignment="1">
      <alignment vertical="center"/>
    </xf>
    <xf numFmtId="9" fontId="7" fillId="3" borderId="0" xfId="2" applyFont="1" applyFill="1" applyBorder="1" applyAlignment="1">
      <alignment horizontal="center" vertical="center"/>
    </xf>
    <xf numFmtId="0" fontId="10" fillId="3" borderId="0" xfId="0" applyFont="1" applyFill="1" applyAlignment="1">
      <alignment horizontal="center" wrapText="1"/>
    </xf>
    <xf numFmtId="0" fontId="10" fillId="3" borderId="0" xfId="0" applyFont="1" applyFill="1" applyAlignment="1">
      <alignment horizontal="center"/>
    </xf>
    <xf numFmtId="0" fontId="7" fillId="3" borderId="0" xfId="0" applyFont="1" applyFill="1" applyBorder="1" applyAlignment="1">
      <alignment horizontal="center"/>
    </xf>
    <xf numFmtId="0" fontId="9" fillId="0" borderId="0" xfId="0" applyFont="1"/>
    <xf numFmtId="0" fontId="12" fillId="3" borderId="0" xfId="0" applyFont="1" applyFill="1"/>
    <xf numFmtId="0" fontId="12" fillId="3" borderId="0" xfId="0" applyFont="1" applyFill="1" applyBorder="1"/>
    <xf numFmtId="0" fontId="12" fillId="0" borderId="0" xfId="0" applyFont="1" applyBorder="1"/>
    <xf numFmtId="44" fontId="12" fillId="3" borderId="0" xfId="1" applyNumberFormat="1" applyFont="1" applyFill="1" applyBorder="1"/>
    <xf numFmtId="44" fontId="12" fillId="3" borderId="0" xfId="0" applyNumberFormat="1" applyFont="1" applyFill="1" applyBorder="1"/>
    <xf numFmtId="0" fontId="5" fillId="3" borderId="0" xfId="0" applyFont="1" applyFill="1"/>
    <xf numFmtId="0" fontId="5" fillId="3" borderId="0" xfId="0" applyFont="1" applyFill="1" applyAlignment="1">
      <alignment horizontal="center" vertical="top" wrapText="1"/>
    </xf>
    <xf numFmtId="0" fontId="13" fillId="3" borderId="0" xfId="0" applyFont="1" applyFill="1"/>
    <xf numFmtId="0" fontId="14" fillId="3" borderId="0" xfId="0" applyFont="1" applyFill="1"/>
    <xf numFmtId="0" fontId="8" fillId="3" borderId="0" xfId="0" applyFont="1" applyFill="1" applyBorder="1" applyAlignment="1">
      <alignment horizontal="left" vertical="center"/>
    </xf>
    <xf numFmtId="0" fontId="4" fillId="3" borderId="0" xfId="0" applyFont="1" applyFill="1" applyAlignment="1">
      <alignment horizontal="center"/>
    </xf>
    <xf numFmtId="9" fontId="13" fillId="3" borderId="0" xfId="2" applyFont="1" applyFill="1"/>
    <xf numFmtId="0" fontId="15" fillId="0" borderId="0" xfId="0" applyFont="1"/>
    <xf numFmtId="0" fontId="16" fillId="3" borderId="0" xfId="0" applyFont="1" applyFill="1" applyAlignment="1">
      <alignment horizontal="left"/>
    </xf>
    <xf numFmtId="0" fontId="16" fillId="3" borderId="0" xfId="0" applyFont="1" applyFill="1" applyAlignment="1">
      <alignment horizontal="right"/>
    </xf>
    <xf numFmtId="0" fontId="18" fillId="3" borderId="0" xfId="3" applyFont="1" applyFill="1" applyAlignment="1">
      <alignment horizontal="left"/>
    </xf>
    <xf numFmtId="0" fontId="21" fillId="3" borderId="0" xfId="0" applyFont="1" applyFill="1" applyAlignment="1">
      <alignment wrapText="1"/>
    </xf>
    <xf numFmtId="0" fontId="6" fillId="3" borderId="5" xfId="0" applyFont="1" applyFill="1" applyBorder="1" applyAlignment="1">
      <alignment horizontal="right" vertical="center"/>
    </xf>
    <xf numFmtId="0" fontId="6" fillId="3" borderId="4" xfId="0" applyFont="1" applyFill="1" applyBorder="1" applyAlignment="1">
      <alignment horizontal="right" vertical="center"/>
    </xf>
    <xf numFmtId="164" fontId="5" fillId="3" borderId="5" xfId="0" applyNumberFormat="1" applyFont="1" applyFill="1" applyBorder="1" applyAlignment="1">
      <alignment horizontal="right" vertical="center"/>
    </xf>
    <xf numFmtId="164" fontId="5" fillId="3" borderId="4" xfId="0" applyNumberFormat="1" applyFont="1" applyFill="1" applyBorder="1" applyAlignment="1">
      <alignment horizontal="right" vertical="center"/>
    </xf>
    <xf numFmtId="0" fontId="8" fillId="3" borderId="1" xfId="0" applyFont="1" applyFill="1" applyBorder="1" applyAlignment="1">
      <alignment horizontal="right" vertical="center" wrapText="1"/>
    </xf>
    <xf numFmtId="44" fontId="5" fillId="2" borderId="1" xfId="0" applyNumberFormat="1" applyFont="1" applyFill="1" applyBorder="1" applyAlignment="1" applyProtection="1">
      <alignment horizontal="center" vertical="center"/>
      <protection locked="0"/>
    </xf>
    <xf numFmtId="0" fontId="6" fillId="3" borderId="6" xfId="0" applyFont="1" applyFill="1" applyBorder="1" applyAlignment="1">
      <alignment horizontal="right" vertical="center"/>
    </xf>
    <xf numFmtId="0" fontId="6" fillId="3" borderId="7" xfId="0" applyFont="1" applyFill="1" applyBorder="1" applyAlignment="1">
      <alignment horizontal="right" vertical="center"/>
    </xf>
    <xf numFmtId="164" fontId="6" fillId="3" borderId="8" xfId="0" applyNumberFormat="1" applyFont="1" applyFill="1" applyBorder="1" applyAlignment="1">
      <alignment horizontal="right" vertical="center"/>
    </xf>
    <xf numFmtId="0" fontId="6" fillId="3" borderId="9" xfId="0" applyFont="1" applyFill="1" applyBorder="1" applyAlignment="1">
      <alignment horizontal="right" vertical="center"/>
    </xf>
    <xf numFmtId="0" fontId="6" fillId="3" borderId="3" xfId="0" applyFont="1" applyFill="1" applyBorder="1" applyAlignment="1">
      <alignment horizontal="right" vertical="center"/>
    </xf>
    <xf numFmtId="164" fontId="5" fillId="3" borderId="3" xfId="0" applyNumberFormat="1" applyFont="1" applyFill="1" applyBorder="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horizontal="right" vertical="center"/>
    </xf>
    <xf numFmtId="166" fontId="6" fillId="3" borderId="1" xfId="2" applyNumberFormat="1" applyFont="1" applyFill="1" applyBorder="1" applyAlignment="1">
      <alignment horizontal="right" vertical="center"/>
    </xf>
    <xf numFmtId="165" fontId="5" fillId="2" borderId="5" xfId="0" applyNumberFormat="1" applyFont="1" applyFill="1" applyBorder="1" applyAlignment="1" applyProtection="1">
      <alignment horizontal="center" vertical="center"/>
      <protection locked="0"/>
    </xf>
    <xf numFmtId="165" fontId="5" fillId="2" borderId="3" xfId="0" applyNumberFormat="1" applyFont="1" applyFill="1" applyBorder="1" applyAlignment="1" applyProtection="1">
      <alignment horizontal="center" vertical="center"/>
      <protection locked="0"/>
    </xf>
    <xf numFmtId="165" fontId="5" fillId="2" borderId="4" xfId="0" applyNumberFormat="1" applyFont="1" applyFill="1" applyBorder="1" applyAlignment="1" applyProtection="1">
      <alignment horizontal="center" vertical="center"/>
      <protection locked="0"/>
    </xf>
    <xf numFmtId="165" fontId="5" fillId="3" borderId="5"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5" fontId="5" fillId="3" borderId="4" xfId="0" applyNumberFormat="1" applyFont="1" applyFill="1" applyBorder="1" applyAlignment="1">
      <alignment horizontal="center" vertical="center"/>
    </xf>
    <xf numFmtId="0" fontId="5" fillId="3" borderId="5" xfId="0" quotePrefix="1" applyFont="1" applyFill="1" applyBorder="1" applyAlignment="1">
      <alignment horizontal="right" vertical="top" wrapText="1"/>
    </xf>
    <xf numFmtId="0" fontId="5" fillId="3" borderId="3" xfId="0" quotePrefix="1" applyFont="1" applyFill="1" applyBorder="1" applyAlignment="1">
      <alignment horizontal="right" vertical="top" wrapText="1"/>
    </xf>
    <xf numFmtId="0" fontId="5" fillId="3" borderId="4" xfId="0" quotePrefix="1" applyFont="1" applyFill="1" applyBorder="1" applyAlignment="1">
      <alignment horizontal="right" vertical="top" wrapText="1"/>
    </xf>
    <xf numFmtId="0" fontId="7" fillId="3" borderId="0" xfId="0" applyFont="1" applyFill="1" applyBorder="1" applyAlignment="1">
      <alignment horizontal="center"/>
    </xf>
    <xf numFmtId="0" fontId="7" fillId="3" borderId="0" xfId="0" applyFont="1" applyFill="1" applyAlignment="1">
      <alignment horizontal="center"/>
    </xf>
    <xf numFmtId="0" fontId="5" fillId="3" borderId="2" xfId="0" applyFont="1" applyFill="1" applyBorder="1" applyAlignment="1">
      <alignment horizontal="center" vertical="top" wrapText="1"/>
    </xf>
    <xf numFmtId="0" fontId="5" fillId="3" borderId="0" xfId="0" applyFont="1" applyFill="1" applyAlignment="1">
      <alignment horizontal="center" vertical="top" wrapText="1"/>
    </xf>
    <xf numFmtId="0" fontId="4" fillId="3" borderId="0" xfId="0" applyFont="1" applyFill="1" applyAlignment="1">
      <alignment horizontal="center"/>
    </xf>
    <xf numFmtId="0" fontId="6" fillId="2" borderId="1"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top" wrapText="1"/>
    </xf>
    <xf numFmtId="0" fontId="6" fillId="3" borderId="0" xfId="0" applyFont="1" applyFill="1" applyAlignment="1">
      <alignment horizontal="center" vertical="top" wrapText="1"/>
    </xf>
    <xf numFmtId="0" fontId="19" fillId="3" borderId="0" xfId="0" applyFont="1" applyFill="1" applyAlignment="1">
      <alignment horizontal="center" vertical="top" wrapText="1"/>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161925</xdr:rowOff>
    </xdr:from>
    <xdr:to>
      <xdr:col>1</xdr:col>
      <xdr:colOff>1507155</xdr:colOff>
      <xdr:row>3</xdr:row>
      <xdr:rowOff>225675</xdr:rowOff>
    </xdr:to>
    <xdr:pic>
      <xdr:nvPicPr>
        <xdr:cNvPr id="2" name="Image 1" descr="Confédération des petites et moyennes entreprises | CPME">
          <a:extLst>
            <a:ext uri="{FF2B5EF4-FFF2-40B4-BE49-F238E27FC236}">
              <a16:creationId xmlns:a16="http://schemas.microsoft.com/office/drawing/2014/main" id="{01729866-79BC-4173-A784-AABF9C700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00050"/>
          <a:ext cx="174528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2702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2BC9-AEEB-43C5-A1B4-ACEF43BB221D}">
  <dimension ref="B2:I87"/>
  <sheetViews>
    <sheetView tabSelected="1" topLeftCell="A4" workbookViewId="0">
      <selection activeCell="E93" sqref="E93"/>
    </sheetView>
  </sheetViews>
  <sheetFormatPr baseColWidth="10" defaultColWidth="11.44140625" defaultRowHeight="18.75" customHeight="1" x14ac:dyDescent="0.25"/>
  <cols>
    <col min="1" max="1" width="11.44140625" style="2" customWidth="1"/>
    <col min="2" max="2" width="44.6640625" style="2" customWidth="1"/>
    <col min="3" max="6" width="20.6640625" style="2" customWidth="1"/>
    <col min="7" max="7" width="22.33203125" style="2" customWidth="1"/>
    <col min="8" max="8" width="19.44140625" style="2" customWidth="1"/>
    <col min="9" max="16384" width="11.44140625" style="2"/>
  </cols>
  <sheetData>
    <row r="2" spans="2:8" ht="18.75" customHeight="1" x14ac:dyDescent="0.25">
      <c r="F2" s="24"/>
      <c r="G2" s="24"/>
      <c r="H2" s="24"/>
    </row>
    <row r="3" spans="2:8" ht="18.75" customHeight="1" x14ac:dyDescent="0.25">
      <c r="F3" s="24"/>
      <c r="G3" s="24"/>
      <c r="H3" s="24"/>
    </row>
    <row r="4" spans="2:8" ht="18.75" customHeight="1" x14ac:dyDescent="0.25">
      <c r="B4" s="3"/>
      <c r="F4" s="24"/>
      <c r="G4" s="24"/>
      <c r="H4" s="24"/>
    </row>
    <row r="5" spans="2:8" ht="18.75" customHeight="1" x14ac:dyDescent="0.25">
      <c r="F5" s="24"/>
      <c r="G5" s="24"/>
      <c r="H5" s="24"/>
    </row>
    <row r="6" spans="2:8" ht="18.75" customHeight="1" x14ac:dyDescent="0.25">
      <c r="F6" s="24"/>
      <c r="G6" s="24"/>
      <c r="H6" s="24"/>
    </row>
    <row r="7" spans="2:8" ht="18.75" customHeight="1" x14ac:dyDescent="0.3">
      <c r="B7" s="63" t="s">
        <v>13</v>
      </c>
      <c r="C7" s="63"/>
      <c r="D7" s="63"/>
      <c r="E7" s="63"/>
      <c r="F7" s="24"/>
      <c r="G7" s="24"/>
      <c r="H7" s="24"/>
    </row>
    <row r="8" spans="2:8" ht="18.75" customHeight="1" x14ac:dyDescent="0.3">
      <c r="B8" s="4"/>
      <c r="C8" s="31" t="s">
        <v>20</v>
      </c>
      <c r="D8" s="32" t="s">
        <v>21</v>
      </c>
      <c r="E8" s="4"/>
      <c r="F8" s="24"/>
      <c r="G8" s="17"/>
      <c r="H8" s="24"/>
    </row>
    <row r="9" spans="2:8" ht="18.75" customHeight="1" x14ac:dyDescent="0.3">
      <c r="B9" s="27"/>
      <c r="C9" s="30"/>
      <c r="D9" s="27"/>
      <c r="E9" s="27"/>
      <c r="F9" s="24"/>
      <c r="G9" s="17" t="s">
        <v>2</v>
      </c>
      <c r="H9" s="24"/>
    </row>
    <row r="10" spans="2:8" ht="18.75" customHeight="1" x14ac:dyDescent="0.3">
      <c r="B10" s="4"/>
      <c r="C10" s="4"/>
      <c r="D10" s="4"/>
      <c r="E10" s="4"/>
      <c r="F10" s="24"/>
      <c r="G10" s="17" t="s">
        <v>4</v>
      </c>
      <c r="H10" s="24"/>
    </row>
    <row r="11" spans="2:8" ht="18.75" customHeight="1" x14ac:dyDescent="0.25">
      <c r="B11" s="68" t="s">
        <v>26</v>
      </c>
      <c r="C11" s="68"/>
      <c r="D11" s="68"/>
      <c r="E11" s="68"/>
      <c r="F11" s="24"/>
      <c r="G11" s="17" t="s">
        <v>5</v>
      </c>
      <c r="H11" s="24"/>
    </row>
    <row r="12" spans="2:8" ht="18.75" customHeight="1" x14ac:dyDescent="0.25">
      <c r="B12" s="68"/>
      <c r="C12" s="68"/>
      <c r="D12" s="68"/>
      <c r="E12" s="68"/>
      <c r="F12" s="24"/>
      <c r="G12" s="17" t="s">
        <v>6</v>
      </c>
      <c r="H12" s="24"/>
    </row>
    <row r="13" spans="2:8" ht="18.75" customHeight="1" x14ac:dyDescent="0.25">
      <c r="B13" s="68"/>
      <c r="C13" s="68"/>
      <c r="D13" s="68"/>
      <c r="E13" s="68"/>
      <c r="F13" s="24"/>
      <c r="G13" s="17"/>
      <c r="H13" s="24"/>
    </row>
    <row r="14" spans="2:8" ht="18.75" customHeight="1" x14ac:dyDescent="0.25">
      <c r="B14" s="68"/>
      <c r="C14" s="68"/>
      <c r="D14" s="68"/>
      <c r="E14" s="68"/>
      <c r="F14" s="24"/>
      <c r="G14" s="17" t="s">
        <v>7</v>
      </c>
      <c r="H14" s="24"/>
    </row>
    <row r="15" spans="2:8" ht="18.75" customHeight="1" x14ac:dyDescent="0.25">
      <c r="B15" s="68"/>
      <c r="C15" s="68"/>
      <c r="D15" s="68"/>
      <c r="E15" s="68"/>
      <c r="F15" s="24"/>
      <c r="G15" s="17" t="s">
        <v>8</v>
      </c>
      <c r="H15" s="24"/>
    </row>
    <row r="16" spans="2:8" ht="18.75" customHeight="1" x14ac:dyDescent="0.25">
      <c r="B16" s="68"/>
      <c r="C16" s="68"/>
      <c r="D16" s="68"/>
      <c r="E16" s="68"/>
      <c r="F16" s="24"/>
      <c r="G16" s="17"/>
      <c r="H16" s="24"/>
    </row>
    <row r="17" spans="2:9" ht="18.75" customHeight="1" x14ac:dyDescent="0.25">
      <c r="B17" s="68"/>
      <c r="C17" s="68"/>
      <c r="D17" s="68"/>
      <c r="E17" s="68"/>
      <c r="F17" s="24"/>
      <c r="G17" s="24"/>
      <c r="H17" s="24"/>
    </row>
    <row r="18" spans="2:9" ht="18.75" customHeight="1" x14ac:dyDescent="0.25">
      <c r="B18" s="23"/>
      <c r="C18" s="23"/>
      <c r="D18" s="23"/>
      <c r="E18" s="23"/>
      <c r="F18" s="24"/>
      <c r="G18" s="24"/>
      <c r="H18" s="24"/>
    </row>
    <row r="19" spans="2:9" ht="18.75" customHeight="1" x14ac:dyDescent="0.25">
      <c r="F19" s="24"/>
      <c r="G19" s="24"/>
      <c r="H19" s="24"/>
    </row>
    <row r="20" spans="2:9" ht="18.75" customHeight="1" x14ac:dyDescent="0.25">
      <c r="B20" s="65" t="s">
        <v>1</v>
      </c>
      <c r="C20" s="64"/>
      <c r="D20" s="64"/>
      <c r="E20" s="64"/>
      <c r="F20" s="24"/>
      <c r="G20" s="24"/>
      <c r="H20" s="24"/>
    </row>
    <row r="21" spans="2:9" ht="18.75" customHeight="1" x14ac:dyDescent="0.25">
      <c r="B21" s="65"/>
      <c r="C21" s="64"/>
      <c r="D21" s="64"/>
      <c r="E21" s="64"/>
      <c r="G21" s="24"/>
      <c r="H21" s="24"/>
    </row>
    <row r="22" spans="2:9" ht="18.75" customHeight="1" x14ac:dyDescent="0.25">
      <c r="B22" s="5"/>
      <c r="G22" s="24"/>
      <c r="H22" s="24"/>
    </row>
    <row r="23" spans="2:9" ht="18.75" customHeight="1" x14ac:dyDescent="0.25">
      <c r="B23" s="65" t="s">
        <v>0</v>
      </c>
      <c r="C23" s="64"/>
      <c r="G23" s="24"/>
      <c r="H23" s="24"/>
    </row>
    <row r="24" spans="2:9" ht="18.75" customHeight="1" x14ac:dyDescent="0.25">
      <c r="B24" s="65"/>
      <c r="C24" s="64"/>
      <c r="G24" s="24"/>
      <c r="H24" s="24"/>
    </row>
    <row r="25" spans="2:9" ht="18.75" customHeight="1" x14ac:dyDescent="0.25">
      <c r="G25" s="24"/>
      <c r="H25" s="24"/>
    </row>
    <row r="26" spans="2:9" ht="18.75" customHeight="1" x14ac:dyDescent="0.25">
      <c r="B26" s="68" t="str">
        <f>IF(C23=0,"En l'absence de salarié, pour bénéficier du fonds de solidarité, les personnes physiques ou, pour les personnes morales, leur dirigeant majoritaire, ne doivent pas être titulaires, au 1er décembre 2020, d'un contrat de travail à temps complet.","")</f>
        <v>En l'absence de salarié, pour bénéficier du fonds de solidarité, les personnes physiques ou, pour les personnes morales, leur dirigeant majoritaire, ne doivent pas être titulaires, au 1er décembre 2020, d'un contrat de travail à temps complet.</v>
      </c>
      <c r="C26" s="68"/>
      <c r="D26" s="68"/>
      <c r="E26" s="68"/>
      <c r="F26" s="6"/>
      <c r="G26" s="33"/>
      <c r="H26" s="33"/>
      <c r="I26" s="6"/>
    </row>
    <row r="27" spans="2:9" ht="18.75" customHeight="1" x14ac:dyDescent="0.25">
      <c r="B27" s="68"/>
      <c r="C27" s="68"/>
      <c r="D27" s="68"/>
      <c r="E27" s="68"/>
      <c r="F27" s="6"/>
      <c r="G27" s="33"/>
      <c r="H27" s="33"/>
      <c r="I27" s="6"/>
    </row>
    <row r="28" spans="2:9" ht="18.75" customHeight="1" x14ac:dyDescent="0.25">
      <c r="B28" s="7"/>
      <c r="C28" s="7"/>
      <c r="D28" s="7"/>
      <c r="E28" s="7"/>
      <c r="F28" s="7"/>
      <c r="G28" s="7"/>
      <c r="H28" s="7"/>
      <c r="I28" s="7"/>
    </row>
    <row r="29" spans="2:9" ht="18.75" customHeight="1" x14ac:dyDescent="0.25">
      <c r="B29" s="7"/>
      <c r="C29" s="7"/>
      <c r="D29" s="7"/>
      <c r="E29" s="7"/>
      <c r="F29" s="7"/>
      <c r="G29" s="7"/>
      <c r="H29" s="7"/>
      <c r="I29" s="7"/>
    </row>
    <row r="30" spans="2:9" ht="18.75" customHeight="1" x14ac:dyDescent="0.25">
      <c r="B30" s="46" t="s">
        <v>9</v>
      </c>
      <c r="C30" s="47"/>
      <c r="E30" s="7"/>
      <c r="F30" s="7"/>
      <c r="I30" s="7"/>
    </row>
    <row r="31" spans="2:9" ht="18.75" customHeight="1" x14ac:dyDescent="0.25">
      <c r="B31" s="46"/>
      <c r="C31" s="47"/>
      <c r="E31" s="7"/>
      <c r="F31" s="7"/>
      <c r="I31" s="7"/>
    </row>
    <row r="32" spans="2:9" ht="18.75" customHeight="1" x14ac:dyDescent="0.25">
      <c r="C32" s="7"/>
      <c r="E32" s="7"/>
      <c r="I32" s="7"/>
    </row>
    <row r="33" spans="2:9" ht="18.75" customHeight="1" x14ac:dyDescent="0.25">
      <c r="B33" s="46" t="s">
        <v>10</v>
      </c>
      <c r="C33" s="47"/>
      <c r="E33" s="7"/>
      <c r="F33" s="7"/>
      <c r="I33" s="7"/>
    </row>
    <row r="34" spans="2:9" ht="18.75" customHeight="1" x14ac:dyDescent="0.25">
      <c r="B34" s="46"/>
      <c r="C34" s="47"/>
      <c r="E34" s="1"/>
      <c r="F34" s="7"/>
      <c r="I34" s="7"/>
    </row>
    <row r="35" spans="2:9" ht="18.75" customHeight="1" x14ac:dyDescent="0.25">
      <c r="B35" s="46"/>
      <c r="C35" s="47"/>
      <c r="E35" s="7"/>
      <c r="F35" s="7"/>
      <c r="I35" s="7"/>
    </row>
    <row r="36" spans="2:9" ht="18.75" customHeight="1" x14ac:dyDescent="0.25">
      <c r="B36" s="7"/>
      <c r="C36" s="7"/>
      <c r="D36" s="7"/>
      <c r="E36" s="7"/>
      <c r="F36" s="7"/>
      <c r="I36" s="7"/>
    </row>
    <row r="37" spans="2:9" ht="18.75" customHeight="1" x14ac:dyDescent="0.25">
      <c r="E37" s="7"/>
      <c r="F37" s="7"/>
    </row>
    <row r="38" spans="2:9" ht="18.75" customHeight="1" x14ac:dyDescent="0.25">
      <c r="B38" s="59" t="s">
        <v>3</v>
      </c>
      <c r="C38" s="59"/>
    </row>
    <row r="39" spans="2:9" ht="18.75" customHeight="1" x14ac:dyDescent="0.25">
      <c r="B39" s="8"/>
      <c r="C39" s="9"/>
    </row>
    <row r="40" spans="2:9" s="10" customFormat="1" ht="18.75" customHeight="1" x14ac:dyDescent="0.25">
      <c r="B40" s="56" t="s">
        <v>15</v>
      </c>
      <c r="C40" s="50"/>
      <c r="E40" s="2"/>
      <c r="F40" s="2"/>
    </row>
    <row r="41" spans="2:9" s="10" customFormat="1" ht="18.75" customHeight="1" x14ac:dyDescent="0.3">
      <c r="B41" s="57"/>
      <c r="C41" s="51"/>
    </row>
    <row r="42" spans="2:9" s="10" customFormat="1" ht="18.75" customHeight="1" x14ac:dyDescent="0.3">
      <c r="B42" s="58"/>
      <c r="C42" s="52"/>
    </row>
    <row r="43" spans="2:9" s="10" customFormat="1" ht="18.75" customHeight="1" x14ac:dyDescent="0.3">
      <c r="B43" s="56" t="s">
        <v>16</v>
      </c>
      <c r="C43" s="50"/>
      <c r="D43" s="66" t="str">
        <f>IF(C43&gt;C40,"    Attention, vous avez indiqué un chiffre d'affaires lié à la vente à distance supérieur à votre chiffre d'affaire total.","")</f>
        <v/>
      </c>
      <c r="E43" s="67"/>
      <c r="F43" s="67"/>
    </row>
    <row r="44" spans="2:9" s="10" customFormat="1" ht="18.75" customHeight="1" x14ac:dyDescent="0.3">
      <c r="B44" s="57"/>
      <c r="C44" s="51"/>
      <c r="D44" s="66"/>
      <c r="E44" s="67"/>
      <c r="F44" s="67"/>
    </row>
    <row r="45" spans="2:9" s="10" customFormat="1" ht="18.75" customHeight="1" x14ac:dyDescent="0.3">
      <c r="B45" s="58"/>
      <c r="C45" s="52"/>
      <c r="F45" s="11"/>
    </row>
    <row r="46" spans="2:9" s="10" customFormat="1" ht="18.75" customHeight="1" x14ac:dyDescent="0.3">
      <c r="B46" s="56" t="s">
        <v>25</v>
      </c>
      <c r="C46" s="53">
        <f>IF(AND(C30="Oui",C40&gt;=C43),C40-0.5*C43,C40)</f>
        <v>0</v>
      </c>
    </row>
    <row r="47" spans="2:9" s="10" customFormat="1" ht="18.75" customHeight="1" x14ac:dyDescent="0.3">
      <c r="B47" s="57"/>
      <c r="C47" s="54"/>
    </row>
    <row r="48" spans="2:9" s="10" customFormat="1" ht="18.75" customHeight="1" x14ac:dyDescent="0.3">
      <c r="B48" s="58"/>
      <c r="C48" s="55"/>
    </row>
    <row r="49" spans="2:6" s="10" customFormat="1" ht="18.75" customHeight="1" x14ac:dyDescent="0.3">
      <c r="B49" s="56" t="s">
        <v>17</v>
      </c>
      <c r="C49" s="50"/>
    </row>
    <row r="50" spans="2:6" s="10" customFormat="1" ht="18.75" customHeight="1" x14ac:dyDescent="0.3">
      <c r="B50" s="57"/>
      <c r="C50" s="51"/>
    </row>
    <row r="51" spans="2:6" s="10" customFormat="1" ht="18.75" customHeight="1" x14ac:dyDescent="0.3">
      <c r="B51" s="58"/>
      <c r="C51" s="52"/>
    </row>
    <row r="52" spans="2:6" s="10" customFormat="1" ht="18.75" customHeight="1" x14ac:dyDescent="0.3">
      <c r="B52" s="56" t="s">
        <v>18</v>
      </c>
      <c r="C52" s="50"/>
      <c r="F52" s="11"/>
    </row>
    <row r="53" spans="2:6" s="10" customFormat="1" ht="18.75" customHeight="1" x14ac:dyDescent="0.3">
      <c r="B53" s="57"/>
      <c r="C53" s="51"/>
      <c r="F53" s="11"/>
    </row>
    <row r="54" spans="2:6" s="10" customFormat="1" ht="18.75" customHeight="1" x14ac:dyDescent="0.3">
      <c r="B54" s="58"/>
      <c r="C54" s="52"/>
      <c r="F54" s="11"/>
    </row>
    <row r="55" spans="2:6" s="10" customFormat="1" ht="18.75" customHeight="1" x14ac:dyDescent="0.3">
      <c r="B55" s="34" t="s">
        <v>11</v>
      </c>
      <c r="C55" s="53">
        <f>MAX(C49,C52/12)</f>
        <v>0</v>
      </c>
    </row>
    <row r="56" spans="2:6" s="10" customFormat="1" ht="18.75" customHeight="1" x14ac:dyDescent="0.3">
      <c r="B56" s="44"/>
      <c r="C56" s="54"/>
    </row>
    <row r="57" spans="2:6" s="10" customFormat="1" ht="18.75" customHeight="1" x14ac:dyDescent="0.3">
      <c r="B57" s="35"/>
      <c r="C57" s="55"/>
    </row>
    <row r="58" spans="2:6" s="10" customFormat="1" ht="18.75" customHeight="1" x14ac:dyDescent="0.3">
      <c r="B58" s="48" t="s">
        <v>12</v>
      </c>
      <c r="C58" s="49">
        <f>IFERROR((C46/C55-1)*-1,0)</f>
        <v>0</v>
      </c>
    </row>
    <row r="59" spans="2:6" s="10" customFormat="1" ht="18.75" customHeight="1" x14ac:dyDescent="0.3">
      <c r="B59" s="48"/>
      <c r="C59" s="49"/>
      <c r="D59" s="61" t="str">
        <f>IF(C40&gt;C55,"    Vous avez indiqué un chiffre d'affaires pour décembre 2020 supérieur à votre chiffre d'affaires de référence.","")</f>
        <v/>
      </c>
      <c r="E59" s="62"/>
      <c r="F59" s="62"/>
    </row>
    <row r="60" spans="2:6" ht="18.75" customHeight="1" x14ac:dyDescent="0.25">
      <c r="B60" s="48"/>
      <c r="C60" s="49"/>
      <c r="D60" s="61"/>
      <c r="E60" s="62"/>
      <c r="F60" s="62"/>
    </row>
    <row r="61" spans="2:6" ht="18.75" customHeight="1" x14ac:dyDescent="0.25">
      <c r="B61" s="26"/>
      <c r="C61" s="12"/>
      <c r="D61" s="24"/>
    </row>
    <row r="62" spans="2:6" ht="18.75" customHeight="1" x14ac:dyDescent="0.25">
      <c r="B62" s="13" t="str">
        <f>IF(OR(C20="Entreprise soumise à une obligation de fermeture administrative",C23&lt;=50),"OUI")</f>
        <v>OUI</v>
      </c>
      <c r="C62" s="14" t="str">
        <f>IF(C58&gt;=0.5,"OUI","NON")</f>
        <v>NON</v>
      </c>
      <c r="D62" s="28"/>
    </row>
    <row r="63" spans="2:6" ht="18.75" customHeight="1" x14ac:dyDescent="0.45">
      <c r="B63" s="25" t="str">
        <f>IF(AND(B62="OUI",C62="OUI",C46&lt;C55),"VOUS ETES ELIGIBLE AU FONDS DE SOLIDARITE","VOUS N'ETES PAS ELIGIBLE AU FONDS DE SOLIDARITE")</f>
        <v>VOUS N'ETES PAS ELIGIBLE AU FONDS DE SOLIDARITE</v>
      </c>
      <c r="D63" s="29"/>
    </row>
    <row r="64" spans="2:6" ht="18.75" customHeight="1" x14ac:dyDescent="0.25">
      <c r="B64" s="60"/>
      <c r="C64" s="60"/>
    </row>
    <row r="65" spans="2:8" ht="18.75" customHeight="1" x14ac:dyDescent="0.25">
      <c r="B65" s="15"/>
      <c r="C65" s="15"/>
    </row>
    <row r="66" spans="2:8" ht="18.75" customHeight="1" x14ac:dyDescent="0.25">
      <c r="B66" s="9"/>
      <c r="C66" s="9"/>
      <c r="E66" s="24"/>
      <c r="F66" s="24"/>
      <c r="G66" s="24"/>
      <c r="H66" s="24"/>
    </row>
    <row r="67" spans="2:8" ht="18.75" customHeight="1" x14ac:dyDescent="0.25">
      <c r="B67" s="59" t="s">
        <v>23</v>
      </c>
      <c r="C67" s="59"/>
      <c r="E67" s="24"/>
      <c r="F67" s="24"/>
      <c r="G67" s="24"/>
      <c r="H67" s="24"/>
    </row>
    <row r="68" spans="2:8" ht="18.75" customHeight="1" x14ac:dyDescent="0.25">
      <c r="D68" s="16"/>
      <c r="E68" s="18"/>
      <c r="F68" s="18"/>
      <c r="G68" s="18"/>
      <c r="H68" s="18"/>
    </row>
    <row r="69" spans="2:8" ht="18.75" customHeight="1" x14ac:dyDescent="0.25">
      <c r="B69" s="34" t="s">
        <v>24</v>
      </c>
      <c r="C69" s="36">
        <f>IF(C58&gt;0,C55-C46,0)</f>
        <v>0</v>
      </c>
      <c r="E69" s="18"/>
      <c r="F69" s="18"/>
      <c r="G69" s="19"/>
      <c r="H69" s="18"/>
    </row>
    <row r="70" spans="2:8" ht="18.75" customHeight="1" x14ac:dyDescent="0.25">
      <c r="B70" s="44"/>
      <c r="C70" s="45"/>
      <c r="E70" s="18"/>
      <c r="F70" s="18"/>
      <c r="G70" s="18"/>
      <c r="H70" s="18"/>
    </row>
    <row r="71" spans="2:8" ht="18.75" customHeight="1" x14ac:dyDescent="0.25">
      <c r="B71" s="35"/>
      <c r="C71" s="37"/>
      <c r="E71" s="18"/>
      <c r="F71" s="18"/>
      <c r="G71" s="18"/>
      <c r="H71" s="18"/>
    </row>
    <row r="72" spans="2:8" ht="18.75" customHeight="1" x14ac:dyDescent="0.25">
      <c r="B72" s="34" t="s">
        <v>22</v>
      </c>
      <c r="C72" s="36">
        <f>IF(B63="VOUS ETES ELIGIBLE AU FONDS DE SOLIDARITE",H78,0)</f>
        <v>0</v>
      </c>
      <c r="E72" s="20">
        <f>IF(C20="Entreprise soumise à une obligation de fermeture administrative",MIN(C69,10000),0)</f>
        <v>0</v>
      </c>
      <c r="F72" s="20">
        <f>IF(C20="Entreprise soumise à une obligation de fermeture administrative",MAX(E72,0.2*C55),0)</f>
        <v>0</v>
      </c>
      <c r="G72" s="18"/>
      <c r="H72" s="21">
        <f>IF(F72&gt;=200000,200000,F72)</f>
        <v>0</v>
      </c>
    </row>
    <row r="73" spans="2:8" ht="18.75" customHeight="1" x14ac:dyDescent="0.25">
      <c r="B73" s="35"/>
      <c r="C73" s="37"/>
      <c r="E73" s="20">
        <f>IF(AND(C20="Entreprise des secteurs S1",C58&gt;=70%),MIN(C69,10000),0)</f>
        <v>0</v>
      </c>
      <c r="F73" s="20">
        <f>IF(AND(C20="Entreprise des secteurs S1",C58&gt;=70%),MAX(E73,0.2*C55),0)</f>
        <v>0</v>
      </c>
      <c r="G73" s="18"/>
      <c r="H73" s="21">
        <f>IF(AND(F73&gt;=200000),200000,MAX(E73,F73))</f>
        <v>0</v>
      </c>
    </row>
    <row r="74" spans="2:8" ht="18.75" customHeight="1" x14ac:dyDescent="0.25">
      <c r="B74" s="38" t="s">
        <v>14</v>
      </c>
      <c r="C74" s="39"/>
      <c r="E74" s="20">
        <f>IF(AND(C20="Entreprise des secteurs S1",C58&gt;=50%,C58&lt;70%),MIN(C69,10000),0)</f>
        <v>0</v>
      </c>
      <c r="F74" s="20">
        <f>IF(AND(C20="Entreprise des secteurs S1",C58&gt;=50%,C58&lt;70%),MAX(E74,0.15*C55),0)</f>
        <v>0</v>
      </c>
      <c r="G74" s="18"/>
      <c r="H74" s="21">
        <f>IF(AND(F74&gt;=200000),200000,MAX(E74,F74))</f>
        <v>0</v>
      </c>
    </row>
    <row r="75" spans="2:8" ht="18.75" customHeight="1" x14ac:dyDescent="0.25">
      <c r="B75" s="38"/>
      <c r="C75" s="39"/>
      <c r="E75" s="20">
        <f>IF(AND(C20="Entreprise des secteurs S1 bis",C33="Oui"),MIN(0.8*C69,10000),0)</f>
        <v>0</v>
      </c>
      <c r="F75" s="20">
        <f>IF(AND(C20="Entreprise des secteurs S1 bis",C33="Oui",E75&lt;1500,C69&gt;1500),1500,0)</f>
        <v>0</v>
      </c>
      <c r="G75" s="20" t="str">
        <f>IF(AND(C20="Entreprise des secteurs S1 bis",C33="Oui",C69&lt;1500),C69,"")</f>
        <v/>
      </c>
      <c r="H75" s="21">
        <f>IF(AND(F75&gt;=200000),200000,MAX(E75,F75,G75))</f>
        <v>0</v>
      </c>
    </row>
    <row r="76" spans="2:8" ht="18.75" customHeight="1" x14ac:dyDescent="0.25">
      <c r="B76" s="38"/>
      <c r="C76" s="39"/>
      <c r="E76" s="20">
        <f>IF(AND(C20="Entreprise des secteurs S1 bis",C33="Non"),MIN(C69,1500),0)</f>
        <v>0</v>
      </c>
      <c r="F76" s="20"/>
      <c r="G76" s="18"/>
      <c r="H76" s="21">
        <f>E76</f>
        <v>0</v>
      </c>
    </row>
    <row r="77" spans="2:8" ht="18.75" customHeight="1" x14ac:dyDescent="0.25">
      <c r="C77" s="22"/>
      <c r="E77" s="20">
        <f>IF(C20="Autre entreprise",MIN(C69,1500),0)</f>
        <v>0</v>
      </c>
      <c r="F77" s="20"/>
      <c r="G77" s="18"/>
      <c r="H77" s="21">
        <f>E77</f>
        <v>0</v>
      </c>
    </row>
    <row r="78" spans="2:8" ht="18.75" customHeight="1" thickBot="1" x14ac:dyDescent="0.3">
      <c r="C78" s="22"/>
      <c r="E78" s="18"/>
      <c r="F78" s="18"/>
      <c r="G78" s="18"/>
      <c r="H78" s="21">
        <f>MAX(H72:H77)</f>
        <v>0</v>
      </c>
    </row>
    <row r="79" spans="2:8" ht="18.75" customHeight="1" x14ac:dyDescent="0.25">
      <c r="B79" s="40" t="s">
        <v>19</v>
      </c>
      <c r="C79" s="42">
        <f>MAX(C72-C74,0)</f>
        <v>0</v>
      </c>
      <c r="E79" s="18"/>
      <c r="F79" s="18"/>
      <c r="G79" s="18"/>
      <c r="H79" s="18"/>
    </row>
    <row r="80" spans="2:8" ht="18.75" customHeight="1" thickBot="1" x14ac:dyDescent="0.3">
      <c r="B80" s="41"/>
      <c r="C80" s="43"/>
      <c r="E80" s="18"/>
      <c r="F80" s="18"/>
      <c r="G80" s="18"/>
      <c r="H80" s="18"/>
    </row>
    <row r="81" spans="5:8" ht="18.75" customHeight="1" x14ac:dyDescent="0.25">
      <c r="E81" s="18"/>
      <c r="F81" s="18"/>
      <c r="G81" s="18"/>
      <c r="H81" s="18"/>
    </row>
    <row r="82" spans="5:8" ht="18.75" customHeight="1" x14ac:dyDescent="0.25">
      <c r="E82" s="17"/>
      <c r="F82" s="17"/>
      <c r="G82" s="17"/>
      <c r="H82" s="17"/>
    </row>
    <row r="83" spans="5:8" ht="18.75" customHeight="1" x14ac:dyDescent="0.25">
      <c r="E83" s="17"/>
      <c r="F83" s="17"/>
      <c r="G83" s="17"/>
      <c r="H83" s="17"/>
    </row>
    <row r="84" spans="5:8" ht="18.75" customHeight="1" x14ac:dyDescent="0.25">
      <c r="E84" s="17"/>
      <c r="F84" s="17"/>
      <c r="G84" s="17"/>
      <c r="H84" s="17"/>
    </row>
    <row r="85" spans="5:8" ht="18.75" customHeight="1" x14ac:dyDescent="0.25">
      <c r="E85" s="24"/>
      <c r="F85" s="24"/>
      <c r="G85" s="24"/>
      <c r="H85" s="24"/>
    </row>
    <row r="86" spans="5:8" ht="18.75" customHeight="1" x14ac:dyDescent="0.25">
      <c r="E86" s="24"/>
      <c r="F86" s="24"/>
      <c r="G86" s="24"/>
      <c r="H86" s="24"/>
    </row>
    <row r="87" spans="5:8" ht="18.75" customHeight="1" x14ac:dyDescent="0.25">
      <c r="E87" s="24"/>
      <c r="F87" s="24"/>
      <c r="G87" s="24"/>
      <c r="H87" s="24"/>
    </row>
  </sheetData>
  <sheetProtection algorithmName="SHA-512" hashValue="6OHIRugM9s1Ej8iqRDxDFOXR3GEX31512T6MVnxrigXTcS0UxJ6wfMDHXqt4S4BEL/t6m66yn8hnif+q7+nJSw==" saltValue="moObtQsXpk5CVl2gZUL+3A==" spinCount="100000" sheet="1" objects="1" scenarios="1"/>
  <mergeCells count="38">
    <mergeCell ref="B64:C64"/>
    <mergeCell ref="D59:F60"/>
    <mergeCell ref="B7:E7"/>
    <mergeCell ref="C52:C54"/>
    <mergeCell ref="C55:C57"/>
    <mergeCell ref="C20:E21"/>
    <mergeCell ref="B20:B21"/>
    <mergeCell ref="B38:C38"/>
    <mergeCell ref="D43:F44"/>
    <mergeCell ref="B49:B51"/>
    <mergeCell ref="B52:B54"/>
    <mergeCell ref="B55:B57"/>
    <mergeCell ref="B11:E17"/>
    <mergeCell ref="B23:B24"/>
    <mergeCell ref="C23:C24"/>
    <mergeCell ref="B26:E27"/>
    <mergeCell ref="B69:B71"/>
    <mergeCell ref="C69:C71"/>
    <mergeCell ref="B30:B31"/>
    <mergeCell ref="C30:C31"/>
    <mergeCell ref="B33:B35"/>
    <mergeCell ref="C33:C35"/>
    <mergeCell ref="B58:B60"/>
    <mergeCell ref="C58:C60"/>
    <mergeCell ref="C40:C42"/>
    <mergeCell ref="C43:C45"/>
    <mergeCell ref="C46:C48"/>
    <mergeCell ref="C49:C51"/>
    <mergeCell ref="B40:B42"/>
    <mergeCell ref="B43:B45"/>
    <mergeCell ref="B46:B48"/>
    <mergeCell ref="B67:C67"/>
    <mergeCell ref="B72:B73"/>
    <mergeCell ref="C72:C73"/>
    <mergeCell ref="B74:B76"/>
    <mergeCell ref="C74:C76"/>
    <mergeCell ref="B79:B80"/>
    <mergeCell ref="C79:C80"/>
  </mergeCells>
  <dataValidations count="3">
    <dataValidation type="list" allowBlank="1" showInputMessage="1" showErrorMessage="1" sqref="C33:C35 C30:C31" xr:uid="{DF4FB24B-1C8E-42D5-90D7-854FF389AD50}">
      <formula1>$G$13:$G$15</formula1>
    </dataValidation>
    <dataValidation type="list" allowBlank="1" showInputMessage="1" showErrorMessage="1" sqref="C19" xr:uid="{D98565F3-2347-4969-84F8-52A2BAD3E403}">
      <formula1>#REF!</formula1>
    </dataValidation>
    <dataValidation type="list" allowBlank="1" showInputMessage="1" showErrorMessage="1" sqref="C20:E21" xr:uid="{19F35214-CE72-4AEE-B285-D694F6338291}">
      <formula1>$G$8:$G$12</formula1>
    </dataValidation>
  </dataValidations>
  <hyperlinks>
    <hyperlink ref="D8" r:id="rId1" xr:uid="{1EB157DA-9281-4D5B-BB48-E681E35EAA1D}"/>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 Aide Fonds de solidarité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Normand</dc:creator>
  <cp:lastModifiedBy>Dupuy Joy</cp:lastModifiedBy>
  <dcterms:created xsi:type="dcterms:W3CDTF">2020-12-22T13:17:23Z</dcterms:created>
  <dcterms:modified xsi:type="dcterms:W3CDTF">2021-01-08T08:01:01Z</dcterms:modified>
</cp:coreProperties>
</file>